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2780" activeTab="0"/>
  </bookViews>
  <sheets>
    <sheet name="Inizio" sheetId="1" r:id="rId1"/>
    <sheet name="Dati" sheetId="2" r:id="rId2"/>
    <sheet name="Parcella" sheetId="3" r:id="rId3"/>
  </sheets>
  <externalReferences>
    <externalReference r:id="rId6"/>
  </externalReferences>
  <definedNames>
    <definedName name="_xlnm.Print_Area" localSheetId="1">'Dati'!$A$1:$L$21</definedName>
  </definedNames>
  <calcPr fullCalcOnLoad="1"/>
</workbook>
</file>

<file path=xl/sharedStrings.xml><?xml version="1.0" encoding="utf-8"?>
<sst xmlns="http://schemas.openxmlformats.org/spreadsheetml/2006/main" count="57" uniqueCount="44">
  <si>
    <t>SCAGLIONI A PERCENTUALE:</t>
  </si>
  <si>
    <t>da</t>
  </si>
  <si>
    <t>a</t>
  </si>
  <si>
    <t>% APPLICATA</t>
  </si>
  <si>
    <t>min (1)</t>
  </si>
  <si>
    <t>max (2)</t>
  </si>
  <si>
    <t>media (3)</t>
  </si>
  <si>
    <t>quota</t>
  </si>
  <si>
    <t>on. %1</t>
  </si>
  <si>
    <t>on. %2</t>
  </si>
  <si>
    <t>on. %3</t>
  </si>
  <si>
    <t>% da applicare</t>
  </si>
  <si>
    <t>NON TOCCARE QUESTI RIFERIMENTI !!!</t>
  </si>
  <si>
    <t>ing. Matteo Pecchioli</t>
  </si>
  <si>
    <t>via Rismondo 10 60123 Ancona</t>
  </si>
  <si>
    <t>via Mameli 14 06049 Spoleto (PG)</t>
  </si>
  <si>
    <t>(senza valore fiscale)</t>
  </si>
  <si>
    <t>P. I.V.A.  0 2 2 6 8 8 8 0 4 2 0</t>
  </si>
  <si>
    <t>SPETTABILE</t>
  </si>
  <si>
    <t>Costo</t>
  </si>
  <si>
    <t>€</t>
  </si>
  <si>
    <t xml:space="preserve">Spese di studio </t>
  </si>
  <si>
    <t>Spese anticipate in nome e per conto</t>
  </si>
  <si>
    <t>Vostro (come distinta allegata)</t>
  </si>
  <si>
    <t>Contributo integrativo ( Art. 6 L.10/81 )</t>
  </si>
  <si>
    <t>IMPONIBILE IVA</t>
  </si>
  <si>
    <t>IVA</t>
  </si>
  <si>
    <t xml:space="preserve">IMPORTO NON SOGGETTO IVA  </t>
  </si>
  <si>
    <t>(ex art. 15 D.P.R. 633/72)</t>
  </si>
  <si>
    <t>TOTALE PARCELLA</t>
  </si>
  <si>
    <t>RITENUTA D'ACCONTO</t>
  </si>
  <si>
    <t>TOTALE DA LIQUIDARE</t>
  </si>
  <si>
    <t>NOTA SPESE</t>
  </si>
  <si>
    <t>IMPORTO PARCELLA</t>
  </si>
  <si>
    <t>VALORE STIMATO DELL'IMPIANTO</t>
  </si>
  <si>
    <t>Calcolato come segue:</t>
  </si>
  <si>
    <t>TORNANO:</t>
  </si>
  <si>
    <t>Alfonso Pesaresi</t>
  </si>
  <si>
    <t>Via Redipuglia 48</t>
  </si>
  <si>
    <t/>
  </si>
  <si>
    <t>Spoleto, lì  18/04/2012</t>
  </si>
  <si>
    <t>PARZIALE</t>
  </si>
  <si>
    <t>Il pagamento della presente può essere effettuato presso la Banca               SpA IBAN</t>
  </si>
  <si>
    <t xml:space="preserve">intestato a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</si>
</sst>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%"/>
    <numFmt numFmtId="165" formatCode="&quot;€&quot;\ #,##0.00"/>
    <numFmt numFmtId="166" formatCode="0.000"/>
  </numFmts>
  <fonts count="3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2"/>
      <name val="Times New Roman"/>
      <family val="1"/>
    </font>
    <font>
      <sz val="9"/>
      <color indexed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16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9"/>
      <name val="Arial"/>
      <family val="0"/>
    </font>
    <font>
      <i/>
      <sz val="11"/>
      <name val="Arial"/>
      <family val="2"/>
    </font>
    <font>
      <sz val="10"/>
      <color indexed="16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8"/>
      <name val="Arial"/>
      <family val="2"/>
    </font>
    <font>
      <i/>
      <sz val="7"/>
      <name val="Arial"/>
      <family val="2"/>
    </font>
    <font>
      <b/>
      <i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9"/>
      <name val="Arial"/>
      <family val="0"/>
    </font>
    <font>
      <i/>
      <sz val="9"/>
      <name val="Times New Roman"/>
      <family val="1"/>
    </font>
    <font>
      <b/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5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Font="1" applyBorder="1" applyAlignment="1">
      <alignment/>
    </xf>
    <xf numFmtId="165" fontId="0" fillId="0" borderId="9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" fontId="0" fillId="2" borderId="14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165" fontId="0" fillId="2" borderId="3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2" borderId="4" xfId="0" applyNumberFormat="1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3" fontId="10" fillId="0" borderId="0" xfId="0" applyNumberFormat="1" applyFont="1" applyAlignment="1">
      <alignment horizontal="right"/>
    </xf>
    <xf numFmtId="16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 quotePrefix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9" fontId="18" fillId="0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4" fontId="18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right"/>
    </xf>
    <xf numFmtId="3" fontId="18" fillId="0" borderId="0" xfId="0" applyNumberFormat="1" applyFont="1" applyBorder="1" applyAlignment="1">
      <alignment/>
    </xf>
    <xf numFmtId="0" fontId="18" fillId="3" borderId="15" xfId="0" applyFont="1" applyFill="1" applyBorder="1" applyAlignment="1">
      <alignment/>
    </xf>
    <xf numFmtId="0" fontId="18" fillId="3" borderId="16" xfId="0" applyFont="1" applyFill="1" applyBorder="1" applyAlignment="1">
      <alignment/>
    </xf>
    <xf numFmtId="3" fontId="21" fillId="3" borderId="16" xfId="0" applyNumberFormat="1" applyFont="1" applyFill="1" applyBorder="1" applyAlignment="1">
      <alignment horizontal="center"/>
    </xf>
    <xf numFmtId="4" fontId="18" fillId="3" borderId="17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165" fontId="0" fillId="0" borderId="0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2" borderId="20" xfId="0" applyNumberFormat="1" applyFill="1" applyBorder="1" applyAlignment="1">
      <alignment/>
    </xf>
    <xf numFmtId="165" fontId="31" fillId="0" borderId="5" xfId="0" applyNumberFormat="1" applyFont="1" applyBorder="1" applyAlignment="1">
      <alignment/>
    </xf>
    <xf numFmtId="0" fontId="31" fillId="0" borderId="5" xfId="0" applyFont="1" applyBorder="1" applyAlignment="1">
      <alignment/>
    </xf>
    <xf numFmtId="165" fontId="31" fillId="0" borderId="5" xfId="0" applyNumberFormat="1" applyFont="1" applyFill="1" applyBorder="1" applyAlignment="1">
      <alignment/>
    </xf>
    <xf numFmtId="0" fontId="3" fillId="0" borderId="5" xfId="0" applyFont="1" applyBorder="1" applyAlignment="1">
      <alignment/>
    </xf>
    <xf numFmtId="0" fontId="23" fillId="0" borderId="5" xfId="0" applyFont="1" applyBorder="1" applyAlignment="1">
      <alignment/>
    </xf>
    <xf numFmtId="165" fontId="20" fillId="0" borderId="0" xfId="0" applyNumberFormat="1" applyFont="1" applyAlignment="1">
      <alignment/>
    </xf>
    <xf numFmtId="0" fontId="31" fillId="0" borderId="5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/>
    </xf>
    <xf numFmtId="165" fontId="0" fillId="2" borderId="20" xfId="0" applyNumberFormat="1" applyFill="1" applyBorder="1" applyAlignment="1">
      <alignment horizontal="center"/>
    </xf>
    <xf numFmtId="165" fontId="0" fillId="2" borderId="2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164" fontId="31" fillId="0" borderId="5" xfId="0" applyNumberFormat="1" applyFont="1" applyBorder="1" applyAlignment="1">
      <alignment/>
    </xf>
    <xf numFmtId="0" fontId="20" fillId="0" borderId="23" xfId="0" applyFont="1" applyBorder="1" applyAlignment="1">
      <alignment horizontal="right"/>
    </xf>
    <xf numFmtId="0" fontId="32" fillId="0" borderId="5" xfId="0" applyFont="1" applyBorder="1" applyAlignment="1">
      <alignment/>
    </xf>
    <xf numFmtId="0" fontId="31" fillId="0" borderId="5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0</xdr:col>
      <xdr:colOff>1276350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933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t13%20Calcolo%20stimeIm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zio"/>
      <sheetName val="Dati"/>
      <sheetName val="Parcel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1"/>
  <sheetViews>
    <sheetView tabSelected="1" workbookViewId="0" topLeftCell="A1">
      <selection activeCell="C22" sqref="C2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3:O40"/>
  <sheetViews>
    <sheetView workbookViewId="0" topLeftCell="A1">
      <selection activeCell="J10" sqref="J10:J16"/>
    </sheetView>
  </sheetViews>
  <sheetFormatPr defaultColWidth="9.140625" defaultRowHeight="12.75"/>
  <cols>
    <col min="2" max="2" width="12.8515625" style="0" customWidth="1"/>
    <col min="3" max="3" width="14.28125" style="0" bestFit="1" customWidth="1"/>
    <col min="4" max="6" width="10.7109375" style="0" customWidth="1"/>
    <col min="8" max="8" width="14.140625" style="0" customWidth="1"/>
    <col min="9" max="11" width="10.7109375" style="0" bestFit="1" customWidth="1"/>
    <col min="14" max="15" width="11.7109375" style="0" bestFit="1" customWidth="1"/>
  </cols>
  <sheetData>
    <row r="2" ht="13.5" thickBot="1"/>
    <row r="3" spans="1:6" ht="12.75">
      <c r="A3" s="116" t="s">
        <v>34</v>
      </c>
      <c r="B3" s="117"/>
      <c r="C3" s="118"/>
      <c r="D3" s="90"/>
      <c r="E3" s="90"/>
      <c r="F3" s="90"/>
    </row>
    <row r="4" spans="1:7" ht="13.5" thickBot="1">
      <c r="A4" s="119">
        <v>150000</v>
      </c>
      <c r="B4" s="120"/>
      <c r="C4" s="121"/>
      <c r="D4" s="91"/>
      <c r="E4" s="91"/>
      <c r="F4" s="91"/>
      <c r="G4" s="1"/>
    </row>
    <row r="5" spans="4:7" ht="12.75">
      <c r="D5" s="3"/>
      <c r="E5" s="3"/>
      <c r="F5" s="3"/>
      <c r="G5" s="1"/>
    </row>
    <row r="6" spans="4:7" ht="12.75">
      <c r="D6" s="3"/>
      <c r="E6" s="3"/>
      <c r="F6" s="3"/>
      <c r="G6" s="1"/>
    </row>
    <row r="7" spans="2:4" ht="13.5" thickBot="1">
      <c r="B7" s="122" t="s">
        <v>0</v>
      </c>
      <c r="C7" s="122"/>
      <c r="D7" s="122"/>
    </row>
    <row r="8" spans="2:11" ht="12.75">
      <c r="B8" s="4"/>
      <c r="C8" s="5"/>
      <c r="D8" s="4"/>
      <c r="E8" s="87" t="s">
        <v>3</v>
      </c>
      <c r="F8" s="5"/>
      <c r="H8" s="109" t="s">
        <v>12</v>
      </c>
      <c r="I8" s="110"/>
      <c r="J8" s="110"/>
      <c r="K8" s="111"/>
    </row>
    <row r="9" spans="2:11" ht="13.5" thickBot="1">
      <c r="B9" s="6" t="s">
        <v>1</v>
      </c>
      <c r="C9" s="7" t="s">
        <v>2</v>
      </c>
      <c r="D9" s="94" t="s">
        <v>4</v>
      </c>
      <c r="E9" s="3" t="s">
        <v>5</v>
      </c>
      <c r="F9" s="95" t="s">
        <v>6</v>
      </c>
      <c r="H9" s="21" t="s">
        <v>7</v>
      </c>
      <c r="I9" s="22" t="s">
        <v>8</v>
      </c>
      <c r="J9" s="22" t="s">
        <v>9</v>
      </c>
      <c r="K9" s="23" t="s">
        <v>10</v>
      </c>
    </row>
    <row r="10" spans="2:14" ht="12.75">
      <c r="B10" s="10">
        <v>0</v>
      </c>
      <c r="C10" s="11">
        <v>5164.57</v>
      </c>
      <c r="D10" s="12">
        <v>0.065686</v>
      </c>
      <c r="E10" s="12">
        <v>0.131531</v>
      </c>
      <c r="F10" s="13">
        <f>(E10+D10)/2</f>
        <v>0.0986085</v>
      </c>
      <c r="H10" s="24">
        <f>IF(A4=0,"",IF(A4&gt;C10,C10,A4))</f>
        <v>5164.57</v>
      </c>
      <c r="I10" s="25">
        <f>IF(H10="","",H10*D10)</f>
        <v>339.23994501999994</v>
      </c>
      <c r="J10" s="25">
        <f>IF(H10="","",H10*E10)</f>
        <v>679.30105667</v>
      </c>
      <c r="K10" s="26">
        <f>IF(H10="","",H10*F10)</f>
        <v>509.27050084499996</v>
      </c>
      <c r="N10" s="2"/>
    </row>
    <row r="11" spans="2:14" ht="12.75">
      <c r="B11" s="14">
        <v>5164.58</v>
      </c>
      <c r="C11" s="8">
        <v>10329.14</v>
      </c>
      <c r="D11" s="9">
        <v>0.046896</v>
      </c>
      <c r="E11" s="9">
        <v>0.093951</v>
      </c>
      <c r="F11" s="15">
        <f aca="true" t="shared" si="0" ref="F11:F16">(E11+D11)/2</f>
        <v>0.0704235</v>
      </c>
      <c r="H11" s="24">
        <f>IF(A4&lt;C10,"",IF(A4&gt;C11,C11-C10,A4-C11))</f>
        <v>5164.57</v>
      </c>
      <c r="I11" s="25">
        <f aca="true" t="shared" si="1" ref="I11:I17">IF(H11="","",H11*D11)</f>
        <v>242.19767471999998</v>
      </c>
      <c r="J11" s="25">
        <f aca="true" t="shared" si="2" ref="J11:J17">IF(H11="","",H11*E11)</f>
        <v>485.21651607</v>
      </c>
      <c r="K11" s="26">
        <f aca="true" t="shared" si="3" ref="K11:K17">IF(H11="","",H11*F11)</f>
        <v>363.70709539499995</v>
      </c>
      <c r="N11" s="2"/>
    </row>
    <row r="12" spans="2:14" ht="12.75">
      <c r="B12" s="14">
        <v>10329.15</v>
      </c>
      <c r="C12" s="8">
        <v>25822.84</v>
      </c>
      <c r="D12" s="9">
        <v>0.03758</v>
      </c>
      <c r="E12" s="9">
        <v>0.07516</v>
      </c>
      <c r="F12" s="15">
        <f t="shared" si="0"/>
        <v>0.05637</v>
      </c>
      <c r="H12" s="24">
        <f>IF(A4&lt;C11,"",IF(A4&gt;C12,C12-C11,A4-C11))</f>
        <v>15493.7</v>
      </c>
      <c r="I12" s="25">
        <f t="shared" si="1"/>
        <v>582.2532460000001</v>
      </c>
      <c r="J12" s="25">
        <f t="shared" si="2"/>
        <v>1164.5064920000002</v>
      </c>
      <c r="K12" s="26">
        <f t="shared" si="3"/>
        <v>873.3798690000001</v>
      </c>
      <c r="N12" s="2"/>
    </row>
    <row r="13" spans="2:14" ht="12.75">
      <c r="B13" s="14">
        <v>25822.85</v>
      </c>
      <c r="C13" s="8">
        <v>51645.69</v>
      </c>
      <c r="D13" s="9">
        <v>0.028106</v>
      </c>
      <c r="E13" s="9">
        <v>0.05637</v>
      </c>
      <c r="F13" s="15">
        <f t="shared" si="0"/>
        <v>0.042238</v>
      </c>
      <c r="H13" s="24">
        <f>IF(A4&lt;C12,"",IF(A4&gt;C13,C13-C12,A4-C12))</f>
        <v>25822.850000000002</v>
      </c>
      <c r="I13" s="25">
        <f t="shared" si="1"/>
        <v>725.7770221000001</v>
      </c>
      <c r="J13" s="25">
        <f t="shared" si="2"/>
        <v>1455.6340545000003</v>
      </c>
      <c r="K13" s="26">
        <f t="shared" si="3"/>
        <v>1090.7055383</v>
      </c>
      <c r="N13" s="2"/>
    </row>
    <row r="14" spans="2:14" ht="12.75">
      <c r="B14" s="14">
        <v>51645.7</v>
      </c>
      <c r="C14" s="8">
        <v>103291.38</v>
      </c>
      <c r="D14" s="9">
        <v>0.01879</v>
      </c>
      <c r="E14" s="9">
        <v>0.03758</v>
      </c>
      <c r="F14" s="15">
        <f t="shared" si="0"/>
        <v>0.028185</v>
      </c>
      <c r="H14" s="24">
        <f>IF(A4&lt;C13,"",IF(A4&gt;C14,C14-C13,A4-C13))</f>
        <v>51645.69</v>
      </c>
      <c r="I14" s="25">
        <f t="shared" si="1"/>
        <v>970.4225151</v>
      </c>
      <c r="J14" s="25">
        <f t="shared" si="2"/>
        <v>1940.8450302</v>
      </c>
      <c r="K14" s="26">
        <f t="shared" si="3"/>
        <v>1455.63377265</v>
      </c>
      <c r="N14" s="2"/>
    </row>
    <row r="15" spans="2:14" ht="12.75">
      <c r="B15" s="14">
        <v>103231.39</v>
      </c>
      <c r="C15" s="8">
        <v>258228.45</v>
      </c>
      <c r="D15" s="9">
        <v>0.009316</v>
      </c>
      <c r="E15" s="9">
        <v>0.01879</v>
      </c>
      <c r="F15" s="15">
        <f t="shared" si="0"/>
        <v>0.014053</v>
      </c>
      <c r="H15" s="24">
        <f>IF(A4&lt;C14,"",IF(A4&gt;C15,C15-C14,A4-C14))</f>
        <v>46708.619999999995</v>
      </c>
      <c r="I15" s="25">
        <f t="shared" si="1"/>
        <v>435.1375039199999</v>
      </c>
      <c r="J15" s="25">
        <f t="shared" si="2"/>
        <v>877.6549698</v>
      </c>
      <c r="K15" s="26">
        <f t="shared" si="3"/>
        <v>656.3962368599999</v>
      </c>
      <c r="N15" s="2"/>
    </row>
    <row r="16" spans="2:15" ht="12.75">
      <c r="B16" s="14">
        <v>258228.46</v>
      </c>
      <c r="C16" s="8">
        <v>516456.9</v>
      </c>
      <c r="D16" s="9">
        <v>0.002353</v>
      </c>
      <c r="E16" s="9">
        <v>0.004705</v>
      </c>
      <c r="F16" s="15">
        <f t="shared" si="0"/>
        <v>0.003529</v>
      </c>
      <c r="H16" s="24">
        <f>IF(A4&lt;C15,"",IF(A4&gt;C16,C16-C15,A4-C15))</f>
      </c>
      <c r="I16" s="25">
        <f t="shared" si="1"/>
      </c>
      <c r="J16" s="25">
        <f t="shared" si="2"/>
      </c>
      <c r="K16" s="26">
        <f t="shared" si="3"/>
      </c>
      <c r="N16" s="2"/>
      <c r="O16" s="2"/>
    </row>
    <row r="17" spans="2:15" ht="13.5" thickBot="1">
      <c r="B17" s="100">
        <v>516456.9</v>
      </c>
      <c r="C17" s="16">
        <f>IF(A4&lt;B17,"",A4)</f>
      </c>
      <c r="D17" s="17"/>
      <c r="E17" s="17"/>
      <c r="F17" s="18"/>
      <c r="H17" s="101">
        <f>IF(A4&lt;C16,"",A4-B17)</f>
      </c>
      <c r="I17" s="25">
        <f t="shared" si="1"/>
      </c>
      <c r="J17" s="25">
        <f t="shared" si="2"/>
      </c>
      <c r="K17" s="26">
        <f t="shared" si="3"/>
      </c>
      <c r="O17" s="2"/>
    </row>
    <row r="18" spans="9:11" ht="13.5" thickBot="1">
      <c r="I18" s="2">
        <f>IF(SUM(I10:I17)=0,"",SUM(I10:I17))</f>
        <v>3295.02790686</v>
      </c>
      <c r="J18" s="2">
        <f>IF(SUM(J10:J17)=0,"",SUM(J10:J17))</f>
        <v>6603.158119240001</v>
      </c>
      <c r="K18" s="2">
        <f>IF(SUM(K10:K17)=0,"",SUM(K10:K17))</f>
        <v>4949.093013049999</v>
      </c>
    </row>
    <row r="19" spans="2:6" ht="12.75">
      <c r="B19" s="123" t="s">
        <v>33</v>
      </c>
      <c r="C19" s="111"/>
      <c r="E19" s="88"/>
      <c r="F19" s="88"/>
    </row>
    <row r="20" spans="2:6" ht="12.75" customHeight="1">
      <c r="B20" s="112">
        <f>IF(B24="","",IF(B24=1,I18,IF(B24=2,J18,IF(B24=3,K18,"VAFFANCULO!"))))</f>
        <v>6603.158119240001</v>
      </c>
      <c r="C20" s="113"/>
      <c r="E20" s="89"/>
      <c r="F20" s="89"/>
    </row>
    <row r="21" spans="2:6" ht="12.75" customHeight="1" thickBot="1">
      <c r="B21" s="114"/>
      <c r="C21" s="115"/>
      <c r="E21" s="89"/>
      <c r="F21" s="89"/>
    </row>
    <row r="22" ht="13.5" thickBot="1"/>
    <row r="23" ht="12.75">
      <c r="B23" s="19" t="s">
        <v>11</v>
      </c>
    </row>
    <row r="24" ht="13.5" thickBot="1">
      <c r="B24" s="20">
        <v>2</v>
      </c>
    </row>
    <row r="26" ht="12.75">
      <c r="H26" s="92"/>
    </row>
    <row r="27" spans="2:5" ht="12.75">
      <c r="B27" s="97"/>
      <c r="C27" s="97"/>
      <c r="D27" s="3"/>
      <c r="E27" s="96"/>
    </row>
    <row r="28" spans="2:6" ht="12.75">
      <c r="B28" s="98"/>
      <c r="C28" s="98"/>
      <c r="D28" s="99"/>
      <c r="E28" s="93"/>
      <c r="F28" s="97"/>
    </row>
    <row r="29" spans="2:6" ht="12.75">
      <c r="B29" s="97"/>
      <c r="C29" s="97"/>
      <c r="D29" s="3"/>
      <c r="E29" s="96"/>
      <c r="F29" s="97"/>
    </row>
    <row r="30" spans="2:6" ht="12.75">
      <c r="B30" s="98"/>
      <c r="C30" s="98"/>
      <c r="D30" s="99"/>
      <c r="E30" s="93"/>
      <c r="F30" s="97"/>
    </row>
    <row r="31" spans="2:6" ht="12.75">
      <c r="B31" s="98"/>
      <c r="C31" s="98"/>
      <c r="D31" s="99"/>
      <c r="E31" s="93"/>
      <c r="F31" s="97"/>
    </row>
    <row r="32" spans="2:6" ht="12.75">
      <c r="B32" s="98"/>
      <c r="C32" s="98"/>
      <c r="D32" s="99"/>
      <c r="E32" s="93"/>
      <c r="F32" s="97"/>
    </row>
    <row r="33" spans="2:6" ht="12.75">
      <c r="B33" s="98"/>
      <c r="C33" s="98"/>
      <c r="D33" s="99"/>
      <c r="E33" s="93"/>
      <c r="F33" s="97"/>
    </row>
    <row r="34" spans="2:6" ht="12.75">
      <c r="B34" s="98"/>
      <c r="C34" s="98"/>
      <c r="D34" s="99"/>
      <c r="E34" s="93"/>
      <c r="F34" s="97"/>
    </row>
    <row r="35" spans="2:6" ht="12.75">
      <c r="B35" s="98"/>
      <c r="C35" s="98"/>
      <c r="D35" s="99"/>
      <c r="E35" s="93"/>
      <c r="F35" s="97"/>
    </row>
    <row r="36" spans="2:6" ht="12.75">
      <c r="B36" s="98"/>
      <c r="C36" s="98"/>
      <c r="D36" s="99"/>
      <c r="E36" s="93"/>
      <c r="F36" s="97"/>
    </row>
    <row r="37" spans="2:6" ht="12.75">
      <c r="B37" s="98"/>
      <c r="C37" s="98"/>
      <c r="D37" s="99"/>
      <c r="E37" s="93"/>
      <c r="F37" s="97"/>
    </row>
    <row r="38" spans="2:6" ht="12.75">
      <c r="B38" s="97"/>
      <c r="C38" s="97"/>
      <c r="D38" s="97"/>
      <c r="E38" s="93"/>
      <c r="F38" s="97"/>
    </row>
    <row r="39" spans="2:6" ht="12.75">
      <c r="B39" s="97"/>
      <c r="C39" s="97"/>
      <c r="D39" s="97"/>
      <c r="E39" s="97"/>
      <c r="F39" s="97"/>
    </row>
    <row r="40" spans="2:6" ht="12.75">
      <c r="B40" s="97"/>
      <c r="C40" s="97"/>
      <c r="D40" s="97"/>
      <c r="E40" s="97"/>
      <c r="F40" s="97"/>
    </row>
  </sheetData>
  <mergeCells count="6">
    <mergeCell ref="H8:K8"/>
    <mergeCell ref="B20:C21"/>
    <mergeCell ref="A3:C3"/>
    <mergeCell ref="A4:C4"/>
    <mergeCell ref="B7:D7"/>
    <mergeCell ref="B19:C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&amp;CStudio Tecnico ing. Matteo Pecchioli&amp;R&amp;D</oddHeader>
    <oddFooter>&amp;Cparcella stima immobiliare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2:R152"/>
  <sheetViews>
    <sheetView workbookViewId="0" topLeftCell="A17">
      <selection activeCell="A49" sqref="A49"/>
    </sheetView>
  </sheetViews>
  <sheetFormatPr defaultColWidth="9.140625" defaultRowHeight="12.75"/>
  <cols>
    <col min="1" max="1" width="24.00390625" style="29" customWidth="1"/>
    <col min="2" max="2" width="17.8515625" style="29" customWidth="1"/>
    <col min="3" max="3" width="20.140625" style="29" customWidth="1"/>
    <col min="4" max="4" width="3.7109375" style="29" customWidth="1"/>
    <col min="5" max="5" width="6.00390625" style="29" customWidth="1"/>
    <col min="6" max="6" width="3.57421875" style="30" customWidth="1"/>
    <col min="7" max="7" width="13.421875" style="29" customWidth="1"/>
    <col min="8" max="8" width="10.7109375" style="29" customWidth="1"/>
    <col min="9" max="9" width="19.8515625" style="29" customWidth="1"/>
    <col min="10" max="10" width="17.421875" style="29" customWidth="1"/>
    <col min="11" max="16384" width="9.140625" style="29" customWidth="1"/>
  </cols>
  <sheetData>
    <row r="1" ht="15.75"/>
    <row r="2" spans="1:2" ht="15.75">
      <c r="A2" s="27"/>
      <c r="B2" s="28" t="s">
        <v>13</v>
      </c>
    </row>
    <row r="3" spans="1:7" ht="18.75">
      <c r="A3" s="27"/>
      <c r="B3" s="28" t="s">
        <v>14</v>
      </c>
      <c r="D3" s="31" t="s">
        <v>32</v>
      </c>
      <c r="E3" s="32"/>
      <c r="F3" s="33"/>
      <c r="G3" s="32"/>
    </row>
    <row r="4" spans="1:6" ht="15.75">
      <c r="A4" s="27"/>
      <c r="B4" s="28" t="s">
        <v>15</v>
      </c>
      <c r="D4" s="34" t="s">
        <v>16</v>
      </c>
      <c r="E4" s="35"/>
      <c r="F4" s="27"/>
    </row>
    <row r="5" spans="1:6" ht="15.75">
      <c r="A5" s="27"/>
      <c r="B5" s="28" t="s">
        <v>17</v>
      </c>
      <c r="D5" s="35"/>
      <c r="E5" s="35"/>
      <c r="F5" s="27"/>
    </row>
    <row r="6" spans="1:6" ht="15.75">
      <c r="A6" s="27"/>
      <c r="B6" s="28"/>
      <c r="D6" s="35"/>
      <c r="E6" s="35"/>
      <c r="F6" s="27"/>
    </row>
    <row r="7" spans="1:17" ht="15.75">
      <c r="A7" s="27"/>
      <c r="B7" s="28"/>
      <c r="D7" s="35"/>
      <c r="E7" s="35"/>
      <c r="F7" s="27"/>
      <c r="Q7" s="29">
        <v>2003.1878662109375</v>
      </c>
    </row>
    <row r="8" spans="1:7" ht="15.75">
      <c r="A8" s="36" t="s">
        <v>18</v>
      </c>
      <c r="D8" s="37"/>
      <c r="E8" s="38"/>
      <c r="F8" s="35"/>
      <c r="G8" s="35"/>
    </row>
    <row r="9" spans="1:16" ht="13.5" customHeight="1">
      <c r="A9" s="39" t="s">
        <v>37</v>
      </c>
      <c r="B9" s="40"/>
      <c r="C9" s="41"/>
      <c r="D9" s="41"/>
      <c r="E9" s="42"/>
      <c r="F9" s="43"/>
      <c r="G9" s="44"/>
      <c r="I9" s="45"/>
      <c r="J9" s="46"/>
      <c r="K9" s="47"/>
      <c r="N9" s="44"/>
      <c r="O9" s="48"/>
      <c r="P9" s="44"/>
    </row>
    <row r="10" spans="1:18" ht="13.5" customHeight="1">
      <c r="A10" s="29" t="s">
        <v>38</v>
      </c>
      <c r="B10" s="49"/>
      <c r="C10" s="50"/>
      <c r="E10" s="50"/>
      <c r="F10" s="51"/>
      <c r="G10" s="42"/>
      <c r="H10" s="43"/>
      <c r="N10" s="44"/>
      <c r="O10" s="48"/>
      <c r="P10" s="44"/>
      <c r="Q10" s="52"/>
      <c r="R10" s="53"/>
    </row>
    <row r="11" spans="1:18" ht="13.5" customHeight="1">
      <c r="A11" s="54"/>
      <c r="B11" s="49"/>
      <c r="C11" s="55"/>
      <c r="E11" s="50"/>
      <c r="F11" s="51"/>
      <c r="G11" s="42"/>
      <c r="H11" s="43"/>
      <c r="N11" s="44"/>
      <c r="O11" s="48"/>
      <c r="P11" s="44"/>
      <c r="Q11" s="52"/>
      <c r="R11" s="53"/>
    </row>
    <row r="12" spans="1:7" ht="15.75">
      <c r="A12" s="47"/>
      <c r="B12" s="46"/>
      <c r="C12" s="47"/>
      <c r="E12" s="44"/>
      <c r="F12" s="56"/>
      <c r="G12" s="44"/>
    </row>
    <row r="13" spans="1:4" ht="15" customHeight="1">
      <c r="A13" s="57"/>
      <c r="B13" s="58"/>
      <c r="D13" s="59"/>
    </row>
    <row r="14" spans="1:7" ht="15.75">
      <c r="A14" s="60"/>
      <c r="B14" s="57"/>
      <c r="C14" s="57"/>
      <c r="D14" s="61"/>
      <c r="E14" s="57"/>
      <c r="F14" s="57"/>
      <c r="G14" s="30"/>
    </row>
    <row r="15" spans="1:7" ht="15" customHeight="1">
      <c r="A15" s="62"/>
      <c r="B15" s="57"/>
      <c r="C15" s="57"/>
      <c r="D15" s="57"/>
      <c r="E15" s="57"/>
      <c r="G15" s="30"/>
    </row>
    <row r="16" spans="1:7" ht="15.75" customHeight="1" hidden="1">
      <c r="A16" s="62"/>
      <c r="B16" s="57"/>
      <c r="C16" s="57"/>
      <c r="D16" s="57"/>
      <c r="E16" s="57"/>
      <c r="G16" s="30"/>
    </row>
    <row r="17" spans="1:8" ht="15.75" customHeight="1">
      <c r="A17" s="63" t="s">
        <v>19</v>
      </c>
      <c r="B17" s="62"/>
      <c r="C17" s="62"/>
      <c r="D17" s="62"/>
      <c r="E17" s="62"/>
      <c r="F17" s="64" t="s">
        <v>20</v>
      </c>
      <c r="G17" s="65">
        <v>6603.158203125</v>
      </c>
      <c r="H17" s="89"/>
    </row>
    <row r="18" spans="1:8" ht="16.5" customHeight="1">
      <c r="A18" s="73" t="s">
        <v>35</v>
      </c>
      <c r="B18" s="106" t="s">
        <v>0</v>
      </c>
      <c r="C18" s="105"/>
      <c r="F18" s="29"/>
      <c r="H18" s="89"/>
    </row>
    <row r="19" spans="2:8" ht="16.5" customHeight="1">
      <c r="B19" s="103" t="s">
        <v>1</v>
      </c>
      <c r="C19" s="103" t="s">
        <v>2</v>
      </c>
      <c r="D19" s="127" t="s">
        <v>3</v>
      </c>
      <c r="E19" s="128"/>
      <c r="F19" s="128"/>
      <c r="G19" s="108" t="s">
        <v>41</v>
      </c>
      <c r="H19" s="89"/>
    </row>
    <row r="20" spans="2:8" ht="16.5" customHeight="1">
      <c r="B20" s="102">
        <v>0</v>
      </c>
      <c r="C20" s="102">
        <v>5164.57</v>
      </c>
      <c r="D20" s="125">
        <f>IF(Dati!B24="","",(IF(Dati!B24=1,Dati!D10,IF(Dati!B24=2,Dati!E10,IF(Dati!B24=3,Dati!F10,"")))))</f>
        <v>0.131531</v>
      </c>
      <c r="E20" s="125"/>
      <c r="F20" s="125"/>
      <c r="G20" s="104">
        <v>679.30105667</v>
      </c>
      <c r="H20" s="89"/>
    </row>
    <row r="21" spans="2:8" ht="16.5" customHeight="1">
      <c r="B21" s="102">
        <v>5164.58</v>
      </c>
      <c r="C21" s="102">
        <v>10329.14</v>
      </c>
      <c r="D21" s="125">
        <f>IF(Dati!B24="","",(IF(Dati!B24=1,Dati!D11,IF(Dati!B24=2,Dati!E11,IF(Dati!B24=3,Dati!F11,"")))))</f>
        <v>0.093951</v>
      </c>
      <c r="E21" s="125"/>
      <c r="F21" s="125"/>
      <c r="G21" s="104">
        <v>485.21651607</v>
      </c>
      <c r="H21" s="89"/>
    </row>
    <row r="22" spans="2:8" ht="16.5" customHeight="1">
      <c r="B22" s="102">
        <v>10329.15</v>
      </c>
      <c r="C22" s="102">
        <v>25822.84</v>
      </c>
      <c r="D22" s="125">
        <f>IF(Dati!B24="","",(IF(Dati!B24=1,Dati!D12,IF(Dati!B24=2,Dati!E12,IF(Dati!B24=3,Dati!F12,"")))))</f>
        <v>0.07516</v>
      </c>
      <c r="E22" s="125"/>
      <c r="F22" s="125"/>
      <c r="G22" s="104">
        <v>1164.5064920000002</v>
      </c>
      <c r="H22" s="89"/>
    </row>
    <row r="23" spans="2:8" ht="16.5" customHeight="1">
      <c r="B23" s="102">
        <v>25822.85</v>
      </c>
      <c r="C23" s="102">
        <v>51645.69</v>
      </c>
      <c r="D23" s="125">
        <f>IF(Dati!B24="","",(IF(Dati!B24=1,Dati!D13,IF(Dati!B24=2,Dati!E13,IF(Dati!B24=3,Dati!F13,"")))))</f>
        <v>0.05637</v>
      </c>
      <c r="E23" s="125"/>
      <c r="F23" s="125"/>
      <c r="G23" s="104">
        <v>1455.6340545000003</v>
      </c>
      <c r="H23" s="89"/>
    </row>
    <row r="24" spans="2:8" ht="16.5" customHeight="1">
      <c r="B24" s="102">
        <v>51645.7</v>
      </c>
      <c r="C24" s="102">
        <v>103291.38</v>
      </c>
      <c r="D24" s="125">
        <f>IF(Dati!B24="","",(IF(Dati!B24=1,Dati!D14,IF(Dati!B24=2,Dati!E14,IF(Dati!B24=3,Dati!F14,"")))))</f>
        <v>0.03758</v>
      </c>
      <c r="E24" s="125"/>
      <c r="F24" s="125"/>
      <c r="G24" s="104">
        <v>1940.8450302</v>
      </c>
      <c r="H24" s="89"/>
    </row>
    <row r="25" spans="2:8" ht="16.5" customHeight="1">
      <c r="B25" s="102">
        <v>103231.39</v>
      </c>
      <c r="C25" s="102">
        <v>258228.45</v>
      </c>
      <c r="D25" s="125">
        <f>IF(Dati!B24="","",(IF(Dati!B24=1,Dati!D15,IF(Dati!B24=2,Dati!E15,IF(Dati!B24=3,Dati!F15,"")))))</f>
        <v>0.01879</v>
      </c>
      <c r="E25" s="125"/>
      <c r="F25" s="125"/>
      <c r="G25" s="104">
        <v>877.6549698</v>
      </c>
      <c r="H25" s="89"/>
    </row>
    <row r="26" spans="2:8" ht="16.5" customHeight="1">
      <c r="B26" s="102">
        <v>258228.46</v>
      </c>
      <c r="C26" s="102">
        <v>516456.9</v>
      </c>
      <c r="D26" s="125">
        <f>IF(Dati!B24="","",(IF(Dati!B24=1,Dati!D16,IF(Dati!B24=2,Dati!E16,IF(Dati!B24=3,Dati!F16,"")))))</f>
        <v>0.004705</v>
      </c>
      <c r="E26" s="125"/>
      <c r="F26" s="125"/>
      <c r="G26" s="104" t="s">
        <v>39</v>
      </c>
      <c r="H26" s="89"/>
    </row>
    <row r="27" spans="4:8" ht="16.5" customHeight="1">
      <c r="D27" s="126" t="s">
        <v>36</v>
      </c>
      <c r="E27" s="126"/>
      <c r="F27" s="126"/>
      <c r="G27" s="107">
        <f>SUM(G20:G26)</f>
        <v>6603.158119240001</v>
      </c>
      <c r="H27" s="89"/>
    </row>
    <row r="28" spans="1:7" ht="16.5" customHeight="1">
      <c r="A28" s="63" t="s">
        <v>21</v>
      </c>
      <c r="F28" s="64" t="s">
        <v>20</v>
      </c>
      <c r="G28" s="65">
        <v>85.47000122070312</v>
      </c>
    </row>
    <row r="29" spans="6:7" ht="15.75">
      <c r="F29" s="66"/>
      <c r="G29" s="65"/>
    </row>
    <row r="30" spans="1:7" ht="15.75">
      <c r="A30" s="63" t="s">
        <v>22</v>
      </c>
      <c r="F30" s="64" t="s">
        <v>20</v>
      </c>
      <c r="G30" s="65">
        <v>0</v>
      </c>
    </row>
    <row r="31" spans="1:7" ht="16.5" customHeight="1">
      <c r="A31" s="63" t="s">
        <v>23</v>
      </c>
      <c r="F31" s="66"/>
      <c r="G31" s="65"/>
    </row>
    <row r="32" spans="6:7" ht="15.75">
      <c r="F32" s="66"/>
      <c r="G32" s="65"/>
    </row>
    <row r="33" spans="1:7" ht="15.75">
      <c r="A33" s="63" t="s">
        <v>24</v>
      </c>
      <c r="E33" s="67">
        <v>0.04</v>
      </c>
      <c r="F33" s="64" t="s">
        <v>20</v>
      </c>
      <c r="G33" s="65">
        <f>(G17+G28)*E33</f>
        <v>267.5451281738281</v>
      </c>
    </row>
    <row r="34" spans="6:7" ht="16.5" customHeight="1">
      <c r="F34" s="66"/>
      <c r="G34" s="65"/>
    </row>
    <row r="35" spans="1:9" ht="15.75">
      <c r="A35" s="68"/>
      <c r="B35" s="124" t="s">
        <v>25</v>
      </c>
      <c r="C35" s="124"/>
      <c r="D35" s="124"/>
      <c r="E35" s="68"/>
      <c r="F35" s="69" t="s">
        <v>20</v>
      </c>
      <c r="G35" s="70">
        <f>G17+G28+G33</f>
        <v>6956.173332519531</v>
      </c>
      <c r="H35" s="68"/>
      <c r="I35" s="68"/>
    </row>
    <row r="36" spans="1:9" ht="15.75">
      <c r="A36" s="68"/>
      <c r="B36" s="68"/>
      <c r="C36" s="68"/>
      <c r="D36" s="68"/>
      <c r="E36" s="68"/>
      <c r="F36" s="71"/>
      <c r="G36" s="70"/>
      <c r="H36" s="68"/>
      <c r="I36" s="68"/>
    </row>
    <row r="37" spans="1:9" ht="17.25" customHeight="1">
      <c r="A37" s="68"/>
      <c r="B37" s="124" t="s">
        <v>26</v>
      </c>
      <c r="C37" s="124"/>
      <c r="D37" s="124"/>
      <c r="E37" s="72">
        <v>0.21</v>
      </c>
      <c r="F37" s="69" t="s">
        <v>20</v>
      </c>
      <c r="G37" s="70">
        <f>G35*E37</f>
        <v>1460.7963998291013</v>
      </c>
      <c r="H37" s="68"/>
      <c r="I37" s="68"/>
    </row>
    <row r="38" spans="1:9" ht="15.75">
      <c r="A38" s="68"/>
      <c r="B38" s="68"/>
      <c r="C38" s="68"/>
      <c r="D38" s="68"/>
      <c r="E38" s="68"/>
      <c r="F38" s="71"/>
      <c r="G38" s="70"/>
      <c r="H38" s="68"/>
      <c r="I38" s="68"/>
    </row>
    <row r="39" spans="1:9" ht="15.75">
      <c r="A39" s="68"/>
      <c r="B39" s="124" t="s">
        <v>27</v>
      </c>
      <c r="C39" s="124"/>
      <c r="D39" s="124"/>
      <c r="E39" s="68"/>
      <c r="F39" s="69" t="s">
        <v>20</v>
      </c>
      <c r="G39" s="70">
        <v>0</v>
      </c>
      <c r="H39" s="68"/>
      <c r="I39" s="68"/>
    </row>
    <row r="40" spans="2:7" ht="15" customHeight="1">
      <c r="B40" s="73" t="s">
        <v>28</v>
      </c>
      <c r="C40" s="73"/>
      <c r="D40" s="74"/>
      <c r="F40" s="66"/>
      <c r="G40" s="65"/>
    </row>
    <row r="41" spans="6:7" ht="15.75">
      <c r="F41" s="66"/>
      <c r="G41" s="65"/>
    </row>
    <row r="42" spans="1:10" ht="16.5" customHeight="1">
      <c r="A42" s="68"/>
      <c r="B42" s="124" t="s">
        <v>29</v>
      </c>
      <c r="C42" s="124"/>
      <c r="D42" s="124"/>
      <c r="E42" s="68"/>
      <c r="F42" s="69" t="s">
        <v>20</v>
      </c>
      <c r="G42" s="75">
        <f>SUM(G35:G37)</f>
        <v>8416.969732348633</v>
      </c>
      <c r="H42" s="68"/>
      <c r="I42" s="68"/>
      <c r="J42" s="76"/>
    </row>
    <row r="43" spans="1:9" ht="21.75" customHeight="1">
      <c r="A43" s="77"/>
      <c r="B43" s="68"/>
      <c r="C43" s="68"/>
      <c r="D43" s="68"/>
      <c r="E43" s="68"/>
      <c r="F43" s="71"/>
      <c r="G43" s="70"/>
      <c r="H43" s="68"/>
      <c r="I43" s="68"/>
    </row>
    <row r="44" spans="1:9" ht="15.75">
      <c r="A44" s="77"/>
      <c r="B44" s="124" t="s">
        <v>30</v>
      </c>
      <c r="C44" s="124"/>
      <c r="D44" s="124"/>
      <c r="E44" s="67">
        <v>0</v>
      </c>
      <c r="F44" s="69" t="s">
        <v>20</v>
      </c>
      <c r="G44" s="70">
        <f>E44*(G17+G28)</f>
        <v>0</v>
      </c>
      <c r="H44" s="68"/>
      <c r="I44" s="68"/>
    </row>
    <row r="45" spans="1:9" s="68" customFormat="1" ht="16.5" thickBot="1">
      <c r="A45" s="29"/>
      <c r="B45" s="29"/>
      <c r="C45" s="29"/>
      <c r="D45" s="29"/>
      <c r="E45" s="29"/>
      <c r="F45" s="78"/>
      <c r="G45" s="65"/>
      <c r="H45" s="29"/>
      <c r="I45" s="29"/>
    </row>
    <row r="46" spans="1:7" s="68" customFormat="1" ht="16.5" thickBot="1">
      <c r="A46" s="79"/>
      <c r="B46" s="80" t="s">
        <v>31</v>
      </c>
      <c r="C46" s="80"/>
      <c r="D46" s="80"/>
      <c r="E46" s="80"/>
      <c r="F46" s="81" t="s">
        <v>20</v>
      </c>
      <c r="G46" s="82">
        <f>G42-G44</f>
        <v>8416.969732348633</v>
      </c>
    </row>
    <row r="47" spans="1:9" s="68" customFormat="1" ht="15" customHeight="1">
      <c r="A47" s="83" t="s">
        <v>42</v>
      </c>
      <c r="B47" s="83"/>
      <c r="C47" s="83"/>
      <c r="D47" s="83"/>
      <c r="E47" s="83"/>
      <c r="F47" s="83"/>
      <c r="G47" s="84"/>
      <c r="H47" s="84"/>
      <c r="I47" s="29"/>
    </row>
    <row r="48" spans="1:8" ht="15" customHeight="1">
      <c r="A48" s="83" t="s">
        <v>43</v>
      </c>
      <c r="B48" s="83"/>
      <c r="C48" s="83"/>
      <c r="D48" s="83"/>
      <c r="E48" s="83"/>
      <c r="F48" s="83"/>
      <c r="G48" s="84"/>
      <c r="H48" s="84"/>
    </row>
    <row r="49" spans="1:6" s="68" customFormat="1" ht="15.75">
      <c r="A49" s="85" t="s">
        <v>40</v>
      </c>
      <c r="D49" s="86"/>
      <c r="E49" s="86"/>
      <c r="F49" s="86"/>
    </row>
    <row r="50" spans="1:6" s="68" customFormat="1" ht="15.75">
      <c r="A50" s="85"/>
      <c r="D50" s="86"/>
      <c r="E50" s="86"/>
      <c r="F50" s="86"/>
    </row>
    <row r="51" ht="15.75">
      <c r="F51" s="29"/>
    </row>
    <row r="52" ht="15.75">
      <c r="F52" s="29"/>
    </row>
    <row r="53" s="68" customFormat="1" ht="15.75"/>
    <row r="54" s="68" customFormat="1" ht="15.75"/>
    <row r="55" s="68" customFormat="1" ht="15.75"/>
    <row r="56" ht="15.75">
      <c r="F56" s="29"/>
    </row>
    <row r="57" s="68" customFormat="1" ht="15.75"/>
    <row r="58" ht="17.25" customHeight="1">
      <c r="F58" s="29"/>
    </row>
    <row r="59" ht="17.25" customHeight="1">
      <c r="F59" s="29"/>
    </row>
    <row r="60" ht="15.75">
      <c r="F60" s="29"/>
    </row>
    <row r="61" ht="15.75">
      <c r="F61" s="29"/>
    </row>
    <row r="62" ht="15.75">
      <c r="F62" s="29"/>
    </row>
    <row r="63" ht="15.75">
      <c r="F63" s="29"/>
    </row>
    <row r="64" ht="15.75">
      <c r="F64" s="29"/>
    </row>
    <row r="65" ht="15.75">
      <c r="F65" s="29"/>
    </row>
    <row r="66" ht="15.75">
      <c r="F66" s="29"/>
    </row>
    <row r="67" ht="15.75">
      <c r="F67" s="29"/>
    </row>
    <row r="68" ht="15.75">
      <c r="F68" s="29"/>
    </row>
    <row r="69" ht="15.75">
      <c r="F69" s="29"/>
    </row>
    <row r="70" ht="15.75">
      <c r="F70" s="29"/>
    </row>
    <row r="71" ht="15.75">
      <c r="F71" s="29"/>
    </row>
    <row r="72" ht="15.75">
      <c r="F72" s="29"/>
    </row>
    <row r="73" ht="15.75">
      <c r="F73" s="29"/>
    </row>
    <row r="74" ht="15.75">
      <c r="F74" s="29"/>
    </row>
    <row r="75" ht="15.75">
      <c r="F75" s="29"/>
    </row>
    <row r="76" ht="15.75">
      <c r="F76" s="29"/>
    </row>
    <row r="77" ht="15.75">
      <c r="F77" s="29"/>
    </row>
    <row r="78" ht="15.75">
      <c r="F78" s="29"/>
    </row>
    <row r="79" ht="15.75">
      <c r="F79" s="29"/>
    </row>
    <row r="80" ht="15.75">
      <c r="F80" s="29"/>
    </row>
    <row r="81" ht="15.75">
      <c r="F81" s="29"/>
    </row>
    <row r="82" ht="15.75">
      <c r="F82" s="29"/>
    </row>
    <row r="83" ht="15.75">
      <c r="F83" s="29"/>
    </row>
    <row r="84" ht="15.75">
      <c r="F84" s="29"/>
    </row>
    <row r="85" ht="15.75">
      <c r="F85" s="29"/>
    </row>
    <row r="86" ht="15.75">
      <c r="F86" s="29"/>
    </row>
    <row r="87" ht="15.75">
      <c r="F87" s="29"/>
    </row>
    <row r="88" ht="15.75">
      <c r="F88" s="29"/>
    </row>
    <row r="89" ht="15.75">
      <c r="F89" s="29"/>
    </row>
    <row r="90" ht="15.75">
      <c r="F90" s="29"/>
    </row>
    <row r="91" ht="15.75">
      <c r="F91" s="29"/>
    </row>
    <row r="92" ht="15.75">
      <c r="F92" s="29"/>
    </row>
    <row r="93" ht="15.75">
      <c r="F93" s="29"/>
    </row>
    <row r="94" ht="15.75">
      <c r="F94" s="29"/>
    </row>
    <row r="95" ht="15.75">
      <c r="F95" s="29"/>
    </row>
    <row r="96" ht="15.75">
      <c r="F96" s="29"/>
    </row>
    <row r="97" ht="15.75">
      <c r="F97" s="29"/>
    </row>
    <row r="98" ht="15.75">
      <c r="F98" s="29"/>
    </row>
    <row r="99" ht="15.75">
      <c r="F99" s="29"/>
    </row>
    <row r="100" ht="15.75">
      <c r="F100" s="29"/>
    </row>
    <row r="101" ht="15.75">
      <c r="F101" s="29"/>
    </row>
    <row r="102" ht="15.75">
      <c r="F102" s="29"/>
    </row>
    <row r="103" ht="15.75">
      <c r="F103" s="29"/>
    </row>
    <row r="104" ht="15.75">
      <c r="F104" s="29"/>
    </row>
    <row r="105" ht="15.75">
      <c r="F105" s="29"/>
    </row>
    <row r="106" ht="15.75">
      <c r="F106" s="29"/>
    </row>
    <row r="107" ht="15.75">
      <c r="F107" s="29"/>
    </row>
    <row r="108" ht="15.75">
      <c r="F108" s="29"/>
    </row>
    <row r="109" ht="15.75">
      <c r="F109" s="29"/>
    </row>
    <row r="110" ht="15.75">
      <c r="F110" s="29"/>
    </row>
    <row r="111" ht="15.75">
      <c r="F111" s="29"/>
    </row>
    <row r="112" ht="15.75">
      <c r="F112" s="29"/>
    </row>
    <row r="113" ht="15.75">
      <c r="F113" s="29"/>
    </row>
    <row r="114" ht="15.75">
      <c r="F114" s="29"/>
    </row>
    <row r="115" ht="15.75">
      <c r="F115" s="29"/>
    </row>
    <row r="116" ht="15.75">
      <c r="F116" s="29"/>
    </row>
    <row r="117" ht="15.75">
      <c r="F117" s="29"/>
    </row>
    <row r="118" ht="15.75">
      <c r="F118" s="29"/>
    </row>
    <row r="119" ht="15.75">
      <c r="F119" s="29"/>
    </row>
    <row r="120" ht="15.75">
      <c r="F120" s="29"/>
    </row>
    <row r="121" ht="15.75">
      <c r="F121" s="29"/>
    </row>
    <row r="122" ht="15.75">
      <c r="F122" s="29"/>
    </row>
    <row r="123" ht="15.75">
      <c r="F123" s="29"/>
    </row>
    <row r="124" ht="15.75">
      <c r="F124" s="29"/>
    </row>
    <row r="125" ht="15.75">
      <c r="F125" s="29"/>
    </row>
    <row r="126" ht="15.75">
      <c r="F126" s="29"/>
    </row>
    <row r="127" ht="15.75">
      <c r="F127" s="29"/>
    </row>
    <row r="128" ht="15.75">
      <c r="F128" s="29"/>
    </row>
    <row r="129" ht="15.75">
      <c r="F129" s="29"/>
    </row>
    <row r="130" ht="15.75">
      <c r="F130" s="29"/>
    </row>
    <row r="131" ht="15.75">
      <c r="F131" s="29"/>
    </row>
    <row r="132" ht="15.75">
      <c r="F132" s="29"/>
    </row>
    <row r="133" ht="15.75">
      <c r="F133" s="29"/>
    </row>
    <row r="134" ht="15.75">
      <c r="F134" s="29"/>
    </row>
    <row r="135" ht="15.75">
      <c r="F135" s="29"/>
    </row>
    <row r="136" ht="15.75">
      <c r="F136" s="29"/>
    </row>
    <row r="137" ht="15.75">
      <c r="F137" s="29"/>
    </row>
    <row r="138" ht="15.75">
      <c r="F138" s="29"/>
    </row>
    <row r="139" ht="15.75">
      <c r="F139" s="29"/>
    </row>
    <row r="140" ht="15.75">
      <c r="F140" s="29"/>
    </row>
    <row r="141" ht="15.75">
      <c r="F141" s="29"/>
    </row>
    <row r="142" ht="15.75">
      <c r="F142" s="29"/>
    </row>
    <row r="143" ht="15.75">
      <c r="F143" s="29"/>
    </row>
    <row r="144" ht="15.75">
      <c r="F144" s="29"/>
    </row>
    <row r="145" ht="15.75">
      <c r="F145" s="29"/>
    </row>
    <row r="146" ht="15.75">
      <c r="F146" s="29"/>
    </row>
    <row r="147" ht="15.75">
      <c r="F147" s="29"/>
    </row>
    <row r="148" ht="15.75">
      <c r="F148" s="29"/>
    </row>
    <row r="149" ht="15.75">
      <c r="F149" s="29"/>
    </row>
    <row r="150" ht="15.75">
      <c r="F150" s="29"/>
    </row>
    <row r="151" ht="15.75">
      <c r="F151" s="29"/>
    </row>
    <row r="152" ht="15.75">
      <c r="F152" s="29"/>
    </row>
  </sheetData>
  <mergeCells count="14">
    <mergeCell ref="D26:F26"/>
    <mergeCell ref="D27:F27"/>
    <mergeCell ref="D19:F19"/>
    <mergeCell ref="D20:F20"/>
    <mergeCell ref="D21:F21"/>
    <mergeCell ref="D22:F22"/>
    <mergeCell ref="D23:F23"/>
    <mergeCell ref="D24:F24"/>
    <mergeCell ref="D25:F25"/>
    <mergeCell ref="B44:D44"/>
    <mergeCell ref="B35:D35"/>
    <mergeCell ref="B37:D37"/>
    <mergeCell ref="B39:D39"/>
    <mergeCell ref="B42:D42"/>
  </mergeCells>
  <printOptions/>
  <pageMargins left="0.75" right="0.6" top="1" bottom="1" header="0.5" footer="0.5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Pecchioli</dc:creator>
  <cp:keywords/>
  <dc:description/>
  <cp:lastModifiedBy>-</cp:lastModifiedBy>
  <cp:lastPrinted>2012-04-18T08:20:54Z</cp:lastPrinted>
  <dcterms:created xsi:type="dcterms:W3CDTF">2007-08-23T10:39:14Z</dcterms:created>
  <dcterms:modified xsi:type="dcterms:W3CDTF">2012-04-18T09:21:16Z</dcterms:modified>
  <cp:category/>
  <cp:version/>
  <cp:contentType/>
  <cp:contentStatus/>
</cp:coreProperties>
</file>